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38920" yWindow="0" windowWidth="22500" windowHeight="209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0" i="1" l="1"/>
  <c r="C109" i="1"/>
  <c r="C108" i="1"/>
  <c r="C106" i="1"/>
  <c r="C13" i="1"/>
  <c r="C16" i="1"/>
  <c r="C18" i="1"/>
  <c r="C29" i="1"/>
  <c r="C31" i="1"/>
  <c r="C42" i="1"/>
  <c r="C35" i="1"/>
  <c r="C36" i="1"/>
  <c r="C38" i="1"/>
  <c r="C43" i="1"/>
  <c r="C44" i="1"/>
  <c r="C52" i="1"/>
  <c r="C54" i="1"/>
  <c r="C63" i="1"/>
  <c r="C65" i="1"/>
  <c r="C76" i="1"/>
  <c r="C77" i="1"/>
  <c r="C79" i="1"/>
  <c r="C93" i="1"/>
  <c r="C95" i="1"/>
  <c r="C97" i="1"/>
  <c r="C83" i="1"/>
  <c r="C85" i="1"/>
  <c r="C91" i="1"/>
  <c r="C87" i="1"/>
  <c r="C67" i="1"/>
  <c r="C69" i="1"/>
  <c r="C71" i="1"/>
  <c r="C73" i="1"/>
  <c r="C56" i="1"/>
  <c r="C58" i="1"/>
  <c r="C60" i="1"/>
  <c r="C49" i="1"/>
  <c r="C23" i="1"/>
  <c r="C20" i="1"/>
  <c r="C24" i="1"/>
  <c r="C40" i="1"/>
  <c r="C26" i="1"/>
  <c r="C28" i="1"/>
  <c r="C61" i="1"/>
  <c r="C81" i="1"/>
  <c r="C74" i="1"/>
  <c r="C89" i="1"/>
  <c r="C110" i="1"/>
</calcChain>
</file>

<file path=xl/sharedStrings.xml><?xml version="1.0" encoding="utf-8"?>
<sst xmlns="http://schemas.openxmlformats.org/spreadsheetml/2006/main" count="181" uniqueCount="166">
  <si>
    <t>Project Phase</t>
  </si>
  <si>
    <t>1. ESI Collection</t>
  </si>
  <si>
    <t>Comments/Assumptions</t>
  </si>
  <si>
    <t>2. ESI Processing Costs</t>
  </si>
  <si>
    <t>3. Paper Collection and Processing</t>
  </si>
  <si>
    <t>4. Document Review</t>
  </si>
  <si>
    <t>Attorney hours needed to complete review</t>
  </si>
  <si>
    <t>Cost per hour of attorney review</t>
  </si>
  <si>
    <t>Review attorney cost of Phase 1 review</t>
  </si>
  <si>
    <t>Review attorney cost of Phase 2 review</t>
  </si>
  <si>
    <t>Hours/day</t>
  </si>
  <si>
    <t>Logging days needed</t>
  </si>
  <si>
    <t>Cost per file</t>
  </si>
  <si>
    <t>5.  Production</t>
  </si>
  <si>
    <t>Assume 50 hours @ $200/hour</t>
  </si>
  <si>
    <t>Assume $300/GB</t>
  </si>
  <si>
    <t>Assume $0.10</t>
  </si>
  <si>
    <t>Total Costs</t>
  </si>
  <si>
    <t>8. Hosting Costs</t>
  </si>
  <si>
    <t>7. Review of Opposition's Production</t>
  </si>
  <si>
    <t>Review attorney cost</t>
  </si>
  <si>
    <t>Matter Name:</t>
  </si>
  <si>
    <t xml:space="preserve">Date:  </t>
  </si>
  <si>
    <t>Line</t>
  </si>
  <si>
    <t>Adjust after collection</t>
  </si>
  <si>
    <t xml:space="preserve"> </t>
  </si>
  <si>
    <t>E-Discovery Budget Estimate</t>
  </si>
  <si>
    <t>Enter information</t>
  </si>
  <si>
    <t>Calculations based on entered information</t>
  </si>
  <si>
    <t>Adjust after collection [line 7 x line 8]</t>
  </si>
  <si>
    <t>Calculations</t>
  </si>
  <si>
    <t>= line 4 + line 5 + line 6</t>
  </si>
  <si>
    <t>= line 7 x line 8</t>
  </si>
  <si>
    <t>= line 2 x line 10</t>
  </si>
  <si>
    <t>= line 12 x line 13</t>
  </si>
  <si>
    <t>= line 11 + line 14</t>
  </si>
  <si>
    <t>= line 7</t>
  </si>
  <si>
    <t>= line 17 x line 18</t>
  </si>
  <si>
    <t>= line 9</t>
  </si>
  <si>
    <t>= line 2</t>
  </si>
  <si>
    <t>= line 20 - (line 20 x line 21)</t>
  </si>
  <si>
    <t>= line 24 x line 25 x line 26</t>
  </si>
  <si>
    <t>= line 27 / line 28</t>
  </si>
  <si>
    <t>= line 27 x line 30</t>
  </si>
  <si>
    <t>= line 22</t>
  </si>
  <si>
    <t>= line 29</t>
  </si>
  <si>
    <t>= line 33 + line 34</t>
  </si>
  <si>
    <t>= line 38 x line 39</t>
  </si>
  <si>
    <t>= line 37 + line 40</t>
  </si>
  <si>
    <t>= line 35 x line 42</t>
  </si>
  <si>
    <t>= line 43</t>
  </si>
  <si>
    <t>= line 45 / line 46</t>
  </si>
  <si>
    <t>= line 47 x line 48</t>
  </si>
  <si>
    <t>= line 49 x line 50</t>
  </si>
  <si>
    <t>= line 49 + line 51</t>
  </si>
  <si>
    <t>= line 45 x line 53</t>
  </si>
  <si>
    <t xml:space="preserve">4.1. Early Data Assessment </t>
  </si>
  <si>
    <t>= line 54</t>
  </si>
  <si>
    <t>= line 56 x line 57</t>
  </si>
  <si>
    <t>= line 58 / line 59</t>
  </si>
  <si>
    <t>= line 60 x line 61</t>
  </si>
  <si>
    <t>Assume 10%</t>
  </si>
  <si>
    <t>= line 62 x line 63</t>
  </si>
  <si>
    <t>= line 62 + line 64</t>
  </si>
  <si>
    <t>4.2. Phase 1 Review for Relevance</t>
  </si>
  <si>
    <t>4.3. Phase 2 Review for Privilege</t>
  </si>
  <si>
    <t>6. Privilege Log</t>
  </si>
  <si>
    <t>= line 67</t>
  </si>
  <si>
    <t>= line 56 x line 66</t>
  </si>
  <si>
    <t>= line 56 - line 67</t>
  </si>
  <si>
    <t>= line 68</t>
  </si>
  <si>
    <t>= line 70 x line 71</t>
  </si>
  <si>
    <t>= line 74 / line 75</t>
  </si>
  <si>
    <t>= line 76 / line 77</t>
  </si>
  <si>
    <t>= line 76 x line 81</t>
  </si>
  <si>
    <t>Assume equal amount of data received as produced</t>
  </si>
  <si>
    <t>= line 84 / line 85</t>
  </si>
  <si>
    <t>= line 86 x line 87</t>
  </si>
  <si>
    <t>= sum of lines 15, 19, 31, 41, 52, 65, 72, 82, 88 &amp; 97</t>
  </si>
  <si>
    <t>= line 99 / line 100</t>
  </si>
  <si>
    <t>Color codes:</t>
  </si>
  <si>
    <t>= line 2 x line 3</t>
  </si>
  <si>
    <t>Estimated; adjust after collection</t>
  </si>
  <si>
    <t>Possession, custody, control, cloud</t>
  </si>
  <si>
    <t>Hourly charges between $75 -100</t>
  </si>
  <si>
    <t>Assume 30% reduction</t>
  </si>
  <si>
    <t>Note - wide variability of pricing among vendors</t>
  </si>
  <si>
    <t>Tool/vendor specific</t>
  </si>
  <si>
    <t>Assume 90% if EDA tool used</t>
  </si>
  <si>
    <t>Assume 10% of Phase 1 yield</t>
  </si>
  <si>
    <t>Assume 90% of Phase 1 yield</t>
  </si>
  <si>
    <t>= line 78 / line 79</t>
  </si>
  <si>
    <t>= line 70</t>
  </si>
  <si>
    <t>= sum of line 90 through line 96</t>
  </si>
  <si>
    <t>Much vendor variation in pricing</t>
  </si>
  <si>
    <t>Assume $100/user; 20 users</t>
  </si>
  <si>
    <t>Assume $200/mo; 24 month life of case)</t>
  </si>
  <si>
    <t>Assume 20 users @ $100/user/month/24 months</t>
  </si>
  <si>
    <t>= line 45 + line 84</t>
  </si>
  <si>
    <t># custodians</t>
  </si>
  <si>
    <t>Total custodian GB</t>
  </si>
  <si>
    <t>Est. network GB</t>
  </si>
  <si>
    <t>Est. other ESI sources in GB</t>
  </si>
  <si>
    <t>Total GB collected</t>
  </si>
  <si>
    <t>Est. files per GB</t>
  </si>
  <si>
    <t>Total ESI files</t>
  </si>
  <si>
    <t>Collection costs per custodian</t>
  </si>
  <si>
    <t>Collection costs for all custodians</t>
  </si>
  <si>
    <t>Ave. hourly charges for network / other collection costs</t>
  </si>
  <si>
    <t>Est. hours to collect from network / other</t>
  </si>
  <si>
    <t>Network / other collection costs</t>
  </si>
  <si>
    <t>Total collection costs</t>
  </si>
  <si>
    <t>Processing fees/GB</t>
  </si>
  <si>
    <t>Total processing fees</t>
  </si>
  <si>
    <t>DeNIST/de-duplicate % reduction</t>
  </si>
  <si>
    <t># files loaded to review tool</t>
  </si>
  <si>
    <t>Pages/box</t>
  </si>
  <si>
    <t>Total pages collected</t>
  </si>
  <si>
    <t># pages/document</t>
  </si>
  <si>
    <t># boxes/custodian</t>
  </si>
  <si>
    <t>Total documents collected</t>
  </si>
  <si>
    <t>Total paper processing</t>
  </si>
  <si>
    <t>ESI files to review</t>
  </si>
  <si>
    <t>Paper documents to review</t>
  </si>
  <si>
    <t>Total files to review</t>
  </si>
  <si>
    <t>Costs for EDA tool</t>
  </si>
  <si>
    <t>Attorney time spent learning to use EDA tool</t>
  </si>
  <si>
    <t>Attorney time to train and use EDA tool</t>
  </si>
  <si>
    <t>Total cost of EDA</t>
  </si>
  <si>
    <t>File count to review platform</t>
  </si>
  <si>
    <t>Attorney review rate (files/hour)</t>
  </si>
  <si>
    <t>Supervisor/project manager as % of atty review cost</t>
  </si>
  <si>
    <t>Supervisor/project manager</t>
  </si>
  <si>
    <t>Total cost phase 1 review (rev atty + sup/man)</t>
  </si>
  <si>
    <t>Estimated % responsive files</t>
  </si>
  <si>
    <t>Estimated # responsive files</t>
  </si>
  <si>
    <t>Yield from Phase 1 review</t>
  </si>
  <si>
    <t>Total cost of Phase 2 review</t>
  </si>
  <si>
    <t># files to be produced</t>
  </si>
  <si>
    <t>Total costs of production</t>
  </si>
  <si>
    <t>Privileged documents to be logged</t>
  </si>
  <si>
    <t>Logging pace files/hr</t>
  </si>
  <si>
    <t>Logging hours needed</t>
  </si>
  <si>
    <t>Loggers (staff attorneys)</t>
  </si>
  <si>
    <t>Project days needed</t>
  </si>
  <si>
    <t>Cost of logging privileged documents</t>
  </si>
  <si>
    <t>Amount of data produced (GB)</t>
  </si>
  <si>
    <t>Attorney review rate (files/hr)</t>
  </si>
  <si>
    <t xml:space="preserve">Database set-up fees </t>
  </si>
  <si>
    <t xml:space="preserve">User set-up fees </t>
  </si>
  <si>
    <t xml:space="preserve">Monthly mainentance </t>
  </si>
  <si>
    <t>Image storage (TBD)</t>
  </si>
  <si>
    <t xml:space="preserve">Login/month </t>
  </si>
  <si>
    <t>Additional uploads (TBD)</t>
  </si>
  <si>
    <t xml:space="preserve">Project management </t>
  </si>
  <si>
    <t>Total hosting costs</t>
  </si>
  <si>
    <t>Total files reviewed</t>
  </si>
  <si>
    <t>Cost to scan/OCR per page</t>
  </si>
  <si>
    <t>% files deemed relevant</t>
  </si>
  <si>
    <t>% files to be reviewed in Phase 2</t>
  </si>
  <si>
    <t># files to be reviewed in Phase 2</t>
  </si>
  <si>
    <t>Est. % files identified as privileged</t>
  </si>
  <si>
    <t>Est. # files identified as privileged</t>
  </si>
  <si>
    <t>Ave. hourly billing rate</t>
  </si>
  <si>
    <t>Ave. GB/custodian</t>
  </si>
  <si>
    <t>Ave. hourly rate for attorneys trained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</si>
</sst>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$&quot;* #,##0_);_(&quot;$&quot;* \(#,##0\);_(&quot;$&quot;* &quot;-&quot;??_);_(@_)"/>
    <numFmt numFmtId="168" formatCode="_(* #,##0_);_(* \(#,##0\);_(* &quot;-&quot;??_);_(@_)"/>
    <numFmt numFmtId="169" formatCode="_-* #,##0.0_-;\-* #,##0.0_-;_-* &quot;-&quot;?_-;_-@_-"/>
  </numFmts>
  <fonts count="15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4"/>
      <name val="Arial"/>
    </font>
    <font>
      <b/>
      <sz val="14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4"/>
      <color rgb="FF3F3F76"/>
      <name val="Calibri"/>
      <family val="2"/>
      <scheme val="minor"/>
    </font>
    <font>
      <sz val="12"/>
      <name val="Arial"/>
    </font>
    <font>
      <b/>
      <sz val="12"/>
      <color rgb="FFFA7D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8">
    <xf numFmtId="0" fontId="0" fillId="0" borderId="0"/>
    <xf numFmtId="0" fontId="6" fillId="6" borderId="1" applyNumberFormat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0" xfId="0" applyFont="1" applyFill="1" applyAlignment="1">
      <alignment horizontal="center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left"/>
    </xf>
    <xf numFmtId="0" fontId="4" fillId="4" borderId="0" xfId="0" applyFont="1" applyFill="1"/>
    <xf numFmtId="0" fontId="0" fillId="4" borderId="0" xfId="0" applyFill="1"/>
    <xf numFmtId="0" fontId="3" fillId="0" borderId="0" xfId="0" applyFont="1" applyAlignment="1">
      <alignment horizontal="right"/>
    </xf>
    <xf numFmtId="3" fontId="3" fillId="0" borderId="0" xfId="0" applyNumberFormat="1" applyFont="1"/>
    <xf numFmtId="0" fontId="8" fillId="0" borderId="0" xfId="0" applyFont="1" applyFill="1"/>
    <xf numFmtId="0" fontId="9" fillId="0" borderId="0" xfId="0" applyFont="1" applyFill="1" applyAlignment="1"/>
    <xf numFmtId="0" fontId="7" fillId="7" borderId="1" xfId="4"/>
    <xf numFmtId="0" fontId="6" fillId="6" borderId="1" xfId="1"/>
    <xf numFmtId="167" fontId="7" fillId="7" borderId="1" xfId="3" applyNumberFormat="1" applyFont="1" applyFill="1" applyBorder="1"/>
    <xf numFmtId="168" fontId="6" fillId="6" borderId="1" xfId="2" applyNumberFormat="1" applyFont="1" applyFill="1" applyBorder="1"/>
    <xf numFmtId="168" fontId="7" fillId="7" borderId="1" xfId="2" applyNumberFormat="1" applyFont="1" applyFill="1" applyBorder="1"/>
    <xf numFmtId="167" fontId="6" fillId="6" borderId="1" xfId="3" applyNumberFormat="1" applyFont="1" applyFill="1" applyBorder="1"/>
    <xf numFmtId="168" fontId="7" fillId="7" borderId="1" xfId="4" applyNumberFormat="1"/>
    <xf numFmtId="0" fontId="3" fillId="0" borderId="0" xfId="0" quotePrefix="1" applyFont="1"/>
    <xf numFmtId="165" fontId="7" fillId="7" borderId="1" xfId="3" applyFont="1" applyFill="1" applyBorder="1"/>
    <xf numFmtId="9" fontId="7" fillId="7" borderId="1" xfId="4" applyNumberFormat="1"/>
    <xf numFmtId="164" fontId="6" fillId="6" borderId="1" xfId="1" applyNumberFormat="1"/>
    <xf numFmtId="9" fontId="7" fillId="7" borderId="1" xfId="3" applyNumberFormat="1" applyFont="1" applyFill="1" applyBorder="1"/>
    <xf numFmtId="0" fontId="5" fillId="5" borderId="0" xfId="0" applyFont="1" applyFill="1" applyAlignment="1">
      <alignment horizontal="left"/>
    </xf>
    <xf numFmtId="0" fontId="0" fillId="0" borderId="0" xfId="0" applyAlignment="1">
      <alignment horizontal="left"/>
    </xf>
    <xf numFmtId="9" fontId="7" fillId="7" borderId="1" xfId="11" applyFont="1" applyFill="1" applyBorder="1"/>
    <xf numFmtId="169" fontId="0" fillId="0" borderId="0" xfId="0" applyNumberFormat="1"/>
    <xf numFmtId="165" fontId="7" fillId="7" borderId="1" xfId="4" applyNumberFormat="1"/>
    <xf numFmtId="168" fontId="6" fillId="6" borderId="1" xfId="1" applyNumberFormat="1"/>
    <xf numFmtId="0" fontId="3" fillId="8" borderId="0" xfId="0" applyFont="1" applyFill="1" applyAlignment="1">
      <alignment horizontal="right"/>
    </xf>
    <xf numFmtId="0" fontId="13" fillId="0" borderId="0" xfId="0" applyFont="1"/>
    <xf numFmtId="165" fontId="6" fillId="6" borderId="1" xfId="1" applyNumberFormat="1"/>
    <xf numFmtId="167" fontId="14" fillId="6" borderId="1" xfId="3" applyNumberFormat="1" applyFont="1" applyFill="1" applyBorder="1"/>
    <xf numFmtId="0" fontId="5" fillId="5" borderId="0" xfId="0" applyFont="1" applyFill="1" applyAlignment="1">
      <alignment horizontal="left"/>
    </xf>
    <xf numFmtId="0" fontId="12" fillId="7" borderId="2" xfId="4" applyNumberFormat="1" applyFont="1" applyBorder="1" applyAlignment="1">
      <alignment horizontal="left"/>
    </xf>
    <xf numFmtId="0" fontId="12" fillId="7" borderId="3" xfId="4" applyNumberFormat="1" applyFont="1" applyBorder="1" applyAlignment="1">
      <alignment horizontal="left"/>
    </xf>
    <xf numFmtId="0" fontId="12" fillId="7" borderId="4" xfId="4" applyNumberFormat="1" applyFont="1" applyBorder="1" applyAlignment="1">
      <alignment horizontal="left"/>
    </xf>
    <xf numFmtId="0" fontId="12" fillId="7" borderId="2" xfId="4" applyFont="1" applyBorder="1" applyAlignment="1">
      <alignment horizontal="left"/>
    </xf>
    <xf numFmtId="0" fontId="12" fillId="7" borderId="3" xfId="4" applyFont="1" applyBorder="1" applyAlignment="1">
      <alignment horizontal="left"/>
    </xf>
    <xf numFmtId="0" fontId="12" fillId="7" borderId="4" xfId="4" applyFont="1" applyBorder="1" applyAlignment="1">
      <alignment horizontal="left"/>
    </xf>
  </cellXfs>
  <cellStyles count="68">
    <cellStyle name="Calculation" xfId="1" builtinId="22"/>
    <cellStyle name="Comma" xfId="2" builtinId="3"/>
    <cellStyle name="Currency" xfId="3" builtinId="4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Hyperlink" xfId="5" builtinId="8" hidden="1"/>
    <cellStyle name="Hyperlink" xfId="7" builtinId="8" hidden="1"/>
    <cellStyle name="Hyperlink" xfId="9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Input" xfId="4" builtinId="20"/>
    <cellStyle name="Normal" xfId="0" builtinId="0"/>
    <cellStyle name="Percent" xfId="11" builtinId="5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abSelected="1" workbookViewId="0">
      <pane ySplit="6" topLeftCell="A7" activePane="bottomLeft" state="frozenSplit"/>
      <selection pane="bottomLeft" activeCell="B49" sqref="B49"/>
    </sheetView>
  </sheetViews>
  <sheetFormatPr baseColWidth="10" defaultColWidth="8.83203125" defaultRowHeight="12" x14ac:dyDescent="0"/>
  <cols>
    <col min="1" max="1" width="16" style="1" bestFit="1" customWidth="1"/>
    <col min="2" max="2" width="46.83203125" bestFit="1" customWidth="1"/>
    <col min="3" max="3" width="13.5" customWidth="1"/>
    <col min="4" max="4" width="44.5" bestFit="1" customWidth="1"/>
    <col min="5" max="5" width="44.5" customWidth="1"/>
  </cols>
  <sheetData>
    <row r="1" spans="1:5" s="25" customFormat="1" ht="18">
      <c r="A1" s="34" t="s">
        <v>26</v>
      </c>
      <c r="B1" s="34"/>
      <c r="C1" s="34"/>
      <c r="D1" s="34"/>
      <c r="E1" s="24"/>
    </row>
    <row r="2" spans="1:5" s="10" customFormat="1" ht="19.5" customHeight="1">
      <c r="A2" s="11" t="s">
        <v>21</v>
      </c>
      <c r="B2" s="35"/>
      <c r="C2" s="36"/>
      <c r="D2" s="36"/>
      <c r="E2" s="37"/>
    </row>
    <row r="3" spans="1:5" s="10" customFormat="1" ht="18" customHeight="1">
      <c r="A3" s="11" t="s">
        <v>22</v>
      </c>
      <c r="B3" s="38"/>
      <c r="C3" s="39"/>
      <c r="D3" s="39"/>
      <c r="E3" s="40"/>
    </row>
    <row r="5" spans="1:5" ht="14">
      <c r="A5" s="25" t="s">
        <v>80</v>
      </c>
      <c r="B5" s="12" t="s">
        <v>27</v>
      </c>
    </row>
    <row r="6" spans="1:5" ht="14">
      <c r="B6" s="13" t="s">
        <v>28</v>
      </c>
    </row>
    <row r="8" spans="1:5" ht="15">
      <c r="A8" s="3" t="s">
        <v>23</v>
      </c>
      <c r="B8" s="3" t="s">
        <v>0</v>
      </c>
      <c r="C8" s="3" t="s">
        <v>25</v>
      </c>
      <c r="D8" s="3" t="s">
        <v>2</v>
      </c>
      <c r="E8" s="3" t="s">
        <v>30</v>
      </c>
    </row>
    <row r="9" spans="1:5">
      <c r="C9" s="1"/>
      <c r="D9" s="1"/>
      <c r="E9" s="1"/>
    </row>
    <row r="10" spans="1:5" ht="15">
      <c r="A10" s="1">
        <v>1</v>
      </c>
      <c r="B10" s="6" t="s">
        <v>1</v>
      </c>
      <c r="C10" s="7"/>
      <c r="D10" s="7"/>
      <c r="E10" s="7"/>
    </row>
    <row r="11" spans="1:5" ht="14">
      <c r="A11" s="1">
        <v>2</v>
      </c>
      <c r="B11" s="8" t="s">
        <v>99</v>
      </c>
      <c r="C11" s="18">
        <v>10</v>
      </c>
      <c r="D11" s="2"/>
      <c r="E11" s="2"/>
    </row>
    <row r="12" spans="1:5" ht="14">
      <c r="A12" s="1">
        <v>3</v>
      </c>
      <c r="B12" s="8" t="s">
        <v>164</v>
      </c>
      <c r="C12" s="18">
        <v>3</v>
      </c>
      <c r="D12" s="2" t="s">
        <v>82</v>
      </c>
      <c r="E12" s="2"/>
    </row>
    <row r="13" spans="1:5" ht="14">
      <c r="A13" s="1">
        <v>4</v>
      </c>
      <c r="B13" s="8" t="s">
        <v>100</v>
      </c>
      <c r="C13" s="29">
        <f>C11*C12</f>
        <v>30</v>
      </c>
      <c r="D13" s="2"/>
      <c r="E13" s="19" t="s">
        <v>81</v>
      </c>
    </row>
    <row r="14" spans="1:5" ht="14">
      <c r="A14" s="1">
        <v>5</v>
      </c>
      <c r="B14" s="8" t="s">
        <v>101</v>
      </c>
      <c r="C14" s="18">
        <v>20</v>
      </c>
      <c r="D14" s="2"/>
      <c r="E14" s="2"/>
    </row>
    <row r="15" spans="1:5" ht="14">
      <c r="A15" s="1">
        <v>6</v>
      </c>
      <c r="B15" s="8" t="s">
        <v>102</v>
      </c>
      <c r="C15" s="18">
        <v>20</v>
      </c>
      <c r="D15" s="2" t="s">
        <v>83</v>
      </c>
      <c r="E15" s="2"/>
    </row>
    <row r="16" spans="1:5" ht="14">
      <c r="A16" s="1">
        <v>7</v>
      </c>
      <c r="B16" s="8" t="s">
        <v>103</v>
      </c>
      <c r="C16" s="15">
        <f>SUM(C13:C15)</f>
        <v>70</v>
      </c>
      <c r="D16" s="2"/>
      <c r="E16" s="19" t="s">
        <v>31</v>
      </c>
    </row>
    <row r="17" spans="1:5" ht="14">
      <c r="A17" s="1">
        <v>8</v>
      </c>
      <c r="B17" s="8" t="s">
        <v>104</v>
      </c>
      <c r="C17" s="16">
        <v>3500</v>
      </c>
      <c r="D17" s="2" t="s">
        <v>24</v>
      </c>
      <c r="E17" s="2"/>
    </row>
    <row r="18" spans="1:5" ht="14">
      <c r="A18" s="1">
        <v>9</v>
      </c>
      <c r="B18" s="8" t="s">
        <v>105</v>
      </c>
      <c r="C18" s="15">
        <f>C16*C17</f>
        <v>245000</v>
      </c>
      <c r="D18" s="2" t="s">
        <v>29</v>
      </c>
      <c r="E18" s="19" t="s">
        <v>32</v>
      </c>
    </row>
    <row r="19" spans="1:5" ht="14">
      <c r="A19" s="1">
        <v>10</v>
      </c>
      <c r="B19" s="8" t="s">
        <v>106</v>
      </c>
      <c r="C19" s="14">
        <v>500</v>
      </c>
      <c r="D19" s="2"/>
      <c r="E19" s="2"/>
    </row>
    <row r="20" spans="1:5" ht="14">
      <c r="A20" s="1">
        <v>11</v>
      </c>
      <c r="B20" s="8" t="s">
        <v>107</v>
      </c>
      <c r="C20" s="15">
        <f>C11*C19</f>
        <v>5000</v>
      </c>
      <c r="D20" s="2"/>
      <c r="E20" s="19" t="s">
        <v>33</v>
      </c>
    </row>
    <row r="21" spans="1:5" ht="14">
      <c r="A21" s="1">
        <v>12</v>
      </c>
      <c r="B21" s="8" t="s">
        <v>108</v>
      </c>
      <c r="C21" s="14">
        <v>50</v>
      </c>
      <c r="D21" s="2" t="s">
        <v>84</v>
      </c>
      <c r="E21" s="2"/>
    </row>
    <row r="22" spans="1:5" ht="14">
      <c r="A22" s="1">
        <v>13</v>
      </c>
      <c r="B22" s="8" t="s">
        <v>109</v>
      </c>
      <c r="C22" s="16">
        <v>100</v>
      </c>
      <c r="D22" s="2"/>
      <c r="E22" s="2"/>
    </row>
    <row r="23" spans="1:5" ht="14">
      <c r="A23" s="1">
        <v>14</v>
      </c>
      <c r="B23" s="8" t="s">
        <v>110</v>
      </c>
      <c r="C23" s="17">
        <f>C21*C22</f>
        <v>5000</v>
      </c>
      <c r="D23" s="2"/>
      <c r="E23" s="19" t="s">
        <v>34</v>
      </c>
    </row>
    <row r="24" spans="1:5" ht="14">
      <c r="A24" s="1">
        <v>15</v>
      </c>
      <c r="B24" s="4" t="s">
        <v>111</v>
      </c>
      <c r="C24" s="15">
        <f>C20+C23</f>
        <v>10000</v>
      </c>
      <c r="D24" s="2"/>
      <c r="E24" s="19" t="s">
        <v>35</v>
      </c>
    </row>
    <row r="25" spans="1:5" ht="15">
      <c r="A25" s="1">
        <v>16</v>
      </c>
      <c r="B25" s="6" t="s">
        <v>3</v>
      </c>
      <c r="C25" s="7"/>
      <c r="D25" s="7"/>
      <c r="E25" s="7"/>
    </row>
    <row r="26" spans="1:5" ht="14">
      <c r="A26" s="1">
        <v>17</v>
      </c>
      <c r="B26" s="8" t="s">
        <v>103</v>
      </c>
      <c r="C26" s="15">
        <f>C16</f>
        <v>70</v>
      </c>
      <c r="D26" s="2" t="s">
        <v>86</v>
      </c>
      <c r="E26" s="19" t="s">
        <v>36</v>
      </c>
    </row>
    <row r="27" spans="1:5" ht="14">
      <c r="A27" s="1">
        <v>18</v>
      </c>
      <c r="B27" s="8" t="s">
        <v>112</v>
      </c>
      <c r="C27" s="14">
        <v>300</v>
      </c>
      <c r="D27" s="2" t="s">
        <v>15</v>
      </c>
      <c r="E27" s="2"/>
    </row>
    <row r="28" spans="1:5" ht="14">
      <c r="A28" s="1">
        <v>19</v>
      </c>
      <c r="B28" s="4" t="s">
        <v>113</v>
      </c>
      <c r="C28" s="17">
        <f>C26*C27</f>
        <v>21000</v>
      </c>
      <c r="D28" s="2"/>
      <c r="E28" s="19" t="s">
        <v>37</v>
      </c>
    </row>
    <row r="29" spans="1:5" ht="14">
      <c r="A29" s="1">
        <v>20</v>
      </c>
      <c r="B29" s="8" t="s">
        <v>105</v>
      </c>
      <c r="C29" s="15">
        <f>C18</f>
        <v>245000</v>
      </c>
      <c r="D29" s="2"/>
      <c r="E29" s="19" t="s">
        <v>38</v>
      </c>
    </row>
    <row r="30" spans="1:5" ht="14">
      <c r="A30" s="1">
        <v>21</v>
      </c>
      <c r="B30" s="8" t="s">
        <v>114</v>
      </c>
      <c r="C30" s="21">
        <v>0.3</v>
      </c>
      <c r="D30" s="2" t="s">
        <v>85</v>
      </c>
      <c r="E30" s="2"/>
    </row>
    <row r="31" spans="1:5" ht="14">
      <c r="A31" s="1">
        <v>22</v>
      </c>
      <c r="B31" s="8" t="s">
        <v>115</v>
      </c>
      <c r="C31" s="15">
        <f>C29-C29*C30</f>
        <v>171500</v>
      </c>
      <c r="D31" s="2"/>
      <c r="E31" s="19" t="s">
        <v>40</v>
      </c>
    </row>
    <row r="32" spans="1:5" ht="15">
      <c r="A32" s="1">
        <v>23</v>
      </c>
      <c r="B32" s="6" t="s">
        <v>4</v>
      </c>
      <c r="C32" s="7"/>
      <c r="D32" s="7"/>
      <c r="E32" s="7"/>
    </row>
    <row r="33" spans="1:5" ht="14">
      <c r="A33" s="1">
        <v>24</v>
      </c>
      <c r="B33" s="8" t="s">
        <v>116</v>
      </c>
      <c r="C33" s="16">
        <v>2500</v>
      </c>
      <c r="D33" s="2"/>
      <c r="E33" s="2"/>
    </row>
    <row r="34" spans="1:5" ht="14">
      <c r="A34" s="1">
        <v>25</v>
      </c>
      <c r="B34" s="8" t="s">
        <v>119</v>
      </c>
      <c r="C34" s="16">
        <v>3</v>
      </c>
      <c r="D34" s="2"/>
      <c r="E34" s="2"/>
    </row>
    <row r="35" spans="1:5" ht="14">
      <c r="A35" s="1">
        <v>26</v>
      </c>
      <c r="B35" s="8" t="s">
        <v>99</v>
      </c>
      <c r="C35" s="15">
        <f>C11</f>
        <v>10</v>
      </c>
      <c r="D35" s="2"/>
      <c r="E35" s="19" t="s">
        <v>39</v>
      </c>
    </row>
    <row r="36" spans="1:5" ht="14">
      <c r="A36" s="1">
        <v>27</v>
      </c>
      <c r="B36" s="8" t="s">
        <v>117</v>
      </c>
      <c r="C36" s="15">
        <f>(C33*C34*C35)</f>
        <v>75000</v>
      </c>
      <c r="D36" s="2"/>
      <c r="E36" s="19" t="s">
        <v>41</v>
      </c>
    </row>
    <row r="37" spans="1:5" ht="14">
      <c r="A37" s="1">
        <v>28</v>
      </c>
      <c r="B37" s="8" t="s">
        <v>118</v>
      </c>
      <c r="C37" s="16">
        <v>4</v>
      </c>
      <c r="D37" s="2"/>
      <c r="E37" s="2"/>
    </row>
    <row r="38" spans="1:5" ht="14">
      <c r="A38" s="1">
        <v>29</v>
      </c>
      <c r="B38" s="8" t="s">
        <v>120</v>
      </c>
      <c r="C38" s="15">
        <f>C36/C37</f>
        <v>18750</v>
      </c>
      <c r="D38" s="2"/>
      <c r="E38" s="19" t="s">
        <v>42</v>
      </c>
    </row>
    <row r="39" spans="1:5" ht="14">
      <c r="A39" s="1">
        <v>30</v>
      </c>
      <c r="B39" s="8" t="s">
        <v>157</v>
      </c>
      <c r="C39" s="20">
        <v>0.2</v>
      </c>
      <c r="D39" s="2"/>
      <c r="E39" s="2"/>
    </row>
    <row r="40" spans="1:5" ht="14">
      <c r="A40" s="1">
        <v>31</v>
      </c>
      <c r="B40" s="4" t="s">
        <v>121</v>
      </c>
      <c r="C40" s="17">
        <f>C36*C39</f>
        <v>15000</v>
      </c>
      <c r="D40" s="2"/>
      <c r="E40" s="19" t="s">
        <v>43</v>
      </c>
    </row>
    <row r="41" spans="1:5" ht="15">
      <c r="A41" s="1">
        <v>32</v>
      </c>
      <c r="B41" s="6" t="s">
        <v>5</v>
      </c>
      <c r="C41" s="7"/>
      <c r="D41" s="7"/>
      <c r="E41" s="7"/>
    </row>
    <row r="42" spans="1:5" ht="13.5" customHeight="1">
      <c r="A42" s="1">
        <v>33</v>
      </c>
      <c r="B42" s="8" t="s">
        <v>122</v>
      </c>
      <c r="C42" s="15">
        <f>C31</f>
        <v>171500</v>
      </c>
      <c r="D42" s="2"/>
      <c r="E42" s="19" t="s">
        <v>44</v>
      </c>
    </row>
    <row r="43" spans="1:5" ht="14">
      <c r="A43" s="1">
        <v>34</v>
      </c>
      <c r="B43" s="8" t="s">
        <v>123</v>
      </c>
      <c r="C43" s="15">
        <f>C38</f>
        <v>18750</v>
      </c>
      <c r="D43" s="2"/>
      <c r="E43" s="19" t="s">
        <v>45</v>
      </c>
    </row>
    <row r="44" spans="1:5" ht="14">
      <c r="A44" s="1">
        <v>35</v>
      </c>
      <c r="B44" s="8" t="s">
        <v>124</v>
      </c>
      <c r="C44" s="15">
        <f>C42+C43</f>
        <v>190250</v>
      </c>
      <c r="D44" s="2"/>
      <c r="E44" s="19" t="s">
        <v>46</v>
      </c>
    </row>
    <row r="45" spans="1:5" ht="15">
      <c r="A45" s="1">
        <v>36</v>
      </c>
      <c r="B45" s="6" t="s">
        <v>56</v>
      </c>
      <c r="C45" s="7"/>
      <c r="D45" s="7"/>
      <c r="E45" s="7"/>
    </row>
    <row r="46" spans="1:5" ht="14">
      <c r="A46" s="1">
        <v>37</v>
      </c>
      <c r="B46" s="8" t="s">
        <v>125</v>
      </c>
      <c r="C46" s="14">
        <v>25000</v>
      </c>
      <c r="D46" s="2" t="s">
        <v>87</v>
      </c>
      <c r="E46" s="2"/>
    </row>
    <row r="47" spans="1:5" ht="14">
      <c r="A47" s="1">
        <v>38</v>
      </c>
      <c r="B47" s="8" t="s">
        <v>126</v>
      </c>
      <c r="C47" s="16">
        <v>15</v>
      </c>
      <c r="D47" s="2"/>
      <c r="E47" s="2"/>
    </row>
    <row r="48" spans="1:5" ht="14">
      <c r="A48" s="1">
        <v>39</v>
      </c>
      <c r="B48" s="8" t="s">
        <v>165</v>
      </c>
      <c r="C48" s="14">
        <v>350</v>
      </c>
      <c r="D48" s="2"/>
      <c r="E48" s="2"/>
    </row>
    <row r="49" spans="1:5" ht="14">
      <c r="A49" s="1">
        <v>40</v>
      </c>
      <c r="B49" s="8" t="s">
        <v>127</v>
      </c>
      <c r="C49" s="17">
        <f>C47*C48</f>
        <v>5250</v>
      </c>
      <c r="D49" s="2"/>
      <c r="E49" s="19" t="s">
        <v>47</v>
      </c>
    </row>
    <row r="50" spans="1:5" ht="14">
      <c r="A50" s="1">
        <v>41</v>
      </c>
      <c r="B50" s="4" t="s">
        <v>128</v>
      </c>
      <c r="C50" s="17">
        <f>C46+C49</f>
        <v>30250</v>
      </c>
      <c r="D50" s="2"/>
      <c r="E50" s="19" t="s">
        <v>48</v>
      </c>
    </row>
    <row r="51" spans="1:5" ht="14">
      <c r="A51" s="1">
        <v>42</v>
      </c>
      <c r="B51" s="8" t="s">
        <v>158</v>
      </c>
      <c r="C51" s="21">
        <v>0.4</v>
      </c>
      <c r="D51" s="2"/>
      <c r="E51" s="2"/>
    </row>
    <row r="52" spans="1:5" ht="14">
      <c r="A52" s="1">
        <v>43</v>
      </c>
      <c r="B52" s="8" t="s">
        <v>129</v>
      </c>
      <c r="C52" s="15">
        <f>C44*C51</f>
        <v>76100</v>
      </c>
      <c r="D52" s="2"/>
      <c r="E52" s="19" t="s">
        <v>49</v>
      </c>
    </row>
    <row r="53" spans="1:5" ht="15">
      <c r="A53" s="1">
        <v>44</v>
      </c>
      <c r="B53" s="6" t="s">
        <v>64</v>
      </c>
      <c r="C53" s="7"/>
      <c r="D53" s="7"/>
      <c r="E53" s="7"/>
    </row>
    <row r="54" spans="1:5" ht="14">
      <c r="A54" s="1">
        <v>45</v>
      </c>
      <c r="B54" s="8" t="s">
        <v>124</v>
      </c>
      <c r="C54" s="15">
        <f>C52</f>
        <v>76100</v>
      </c>
      <c r="D54" s="2"/>
      <c r="E54" s="19" t="s">
        <v>50</v>
      </c>
    </row>
    <row r="55" spans="1:5" ht="14">
      <c r="A55" s="1">
        <v>46</v>
      </c>
      <c r="B55" s="8" t="s">
        <v>130</v>
      </c>
      <c r="C55" s="16">
        <v>60</v>
      </c>
      <c r="D55" s="2"/>
      <c r="E55" s="2"/>
    </row>
    <row r="56" spans="1:5" ht="14">
      <c r="A56" s="1">
        <v>47</v>
      </c>
      <c r="B56" s="8" t="s">
        <v>6</v>
      </c>
      <c r="C56" s="15">
        <f>C54/C55</f>
        <v>1268.3333333333333</v>
      </c>
      <c r="D56" s="2"/>
      <c r="E56" s="19" t="s">
        <v>51</v>
      </c>
    </row>
    <row r="57" spans="1:5" ht="14">
      <c r="A57" s="1">
        <v>48</v>
      </c>
      <c r="B57" s="8" t="s">
        <v>7</v>
      </c>
      <c r="C57" s="14">
        <v>65</v>
      </c>
      <c r="D57" s="2"/>
      <c r="E57" s="2"/>
    </row>
    <row r="58" spans="1:5" ht="14">
      <c r="A58" s="1">
        <v>49</v>
      </c>
      <c r="B58" s="8" t="s">
        <v>8</v>
      </c>
      <c r="C58" s="17">
        <f>C56*C57</f>
        <v>82441.666666666657</v>
      </c>
      <c r="D58" s="2"/>
      <c r="E58" s="19" t="s">
        <v>52</v>
      </c>
    </row>
    <row r="59" spans="1:5" ht="14">
      <c r="A59" s="1">
        <v>50</v>
      </c>
      <c r="B59" s="8" t="s">
        <v>131</v>
      </c>
      <c r="C59" s="23">
        <v>0.1</v>
      </c>
      <c r="D59" s="2" t="s">
        <v>61</v>
      </c>
      <c r="E59" s="19"/>
    </row>
    <row r="60" spans="1:5" ht="14">
      <c r="A60" s="1">
        <v>51</v>
      </c>
      <c r="B60" s="8" t="s">
        <v>132</v>
      </c>
      <c r="C60" s="22">
        <f>C58*C59</f>
        <v>8244.1666666666661</v>
      </c>
      <c r="D60" s="2"/>
      <c r="E60" s="19" t="s">
        <v>53</v>
      </c>
    </row>
    <row r="61" spans="1:5" ht="14">
      <c r="A61" s="1">
        <v>52</v>
      </c>
      <c r="B61" s="4" t="s">
        <v>133</v>
      </c>
      <c r="C61" s="17">
        <f>C58+C60</f>
        <v>90685.833333333328</v>
      </c>
      <c r="D61" s="2"/>
      <c r="E61" s="19" t="s">
        <v>54</v>
      </c>
    </row>
    <row r="62" spans="1:5" ht="14">
      <c r="A62" s="1">
        <v>53</v>
      </c>
      <c r="B62" s="8" t="s">
        <v>134</v>
      </c>
      <c r="C62" s="21">
        <v>0.9</v>
      </c>
      <c r="D62" s="2" t="s">
        <v>88</v>
      </c>
      <c r="E62" s="19"/>
    </row>
    <row r="63" spans="1:5" ht="14">
      <c r="A63" s="1">
        <v>54</v>
      </c>
      <c r="B63" s="8" t="s">
        <v>135</v>
      </c>
      <c r="C63" s="15">
        <f>C54*C62</f>
        <v>68490</v>
      </c>
      <c r="D63" s="2"/>
      <c r="E63" s="19" t="s">
        <v>55</v>
      </c>
    </row>
    <row r="64" spans="1:5" ht="15">
      <c r="A64" s="1">
        <v>55</v>
      </c>
      <c r="B64" s="6" t="s">
        <v>65</v>
      </c>
      <c r="C64" s="7"/>
      <c r="D64" s="7"/>
      <c r="E64" s="7"/>
    </row>
    <row r="65" spans="1:6" ht="14">
      <c r="A65" s="1">
        <v>56</v>
      </c>
      <c r="B65" s="8" t="s">
        <v>136</v>
      </c>
      <c r="C65" s="15">
        <f>C63</f>
        <v>68490</v>
      </c>
      <c r="D65" s="2"/>
      <c r="E65" s="19" t="s">
        <v>57</v>
      </c>
      <c r="F65" s="27"/>
    </row>
    <row r="66" spans="1:6" ht="14">
      <c r="A66" s="1">
        <v>57</v>
      </c>
      <c r="B66" s="8" t="s">
        <v>159</v>
      </c>
      <c r="C66" s="26">
        <v>0.1</v>
      </c>
      <c r="D66" s="2" t="s">
        <v>89</v>
      </c>
      <c r="E66" s="19"/>
    </row>
    <row r="67" spans="1:6" ht="14">
      <c r="A67" s="1">
        <v>58</v>
      </c>
      <c r="B67" s="8" t="s">
        <v>160</v>
      </c>
      <c r="C67" s="15">
        <f>C65*C66</f>
        <v>6849</v>
      </c>
      <c r="D67" s="2"/>
      <c r="E67" s="19" t="s">
        <v>58</v>
      </c>
    </row>
    <row r="68" spans="1:6" ht="14">
      <c r="A68" s="1">
        <v>59</v>
      </c>
      <c r="B68" s="8" t="s">
        <v>130</v>
      </c>
      <c r="C68" s="16">
        <v>100</v>
      </c>
      <c r="D68" s="2"/>
      <c r="E68" s="2"/>
    </row>
    <row r="69" spans="1:6" ht="14">
      <c r="A69" s="1">
        <v>60</v>
      </c>
      <c r="B69" s="8" t="s">
        <v>6</v>
      </c>
      <c r="C69" s="15">
        <f>C67/C68</f>
        <v>68.489999999999995</v>
      </c>
      <c r="D69" s="2"/>
      <c r="E69" s="19" t="s">
        <v>59</v>
      </c>
    </row>
    <row r="70" spans="1:6" ht="14">
      <c r="A70" s="1">
        <v>61</v>
      </c>
      <c r="B70" s="8" t="s">
        <v>7</v>
      </c>
      <c r="C70" s="14">
        <v>150</v>
      </c>
      <c r="D70" s="2"/>
      <c r="E70" s="2"/>
    </row>
    <row r="71" spans="1:6" ht="14">
      <c r="A71" s="1">
        <v>62</v>
      </c>
      <c r="B71" s="8" t="s">
        <v>9</v>
      </c>
      <c r="C71" s="17">
        <f>C69*C70</f>
        <v>10273.5</v>
      </c>
      <c r="D71" s="2"/>
      <c r="E71" s="19" t="s">
        <v>60</v>
      </c>
    </row>
    <row r="72" spans="1:6" ht="14">
      <c r="A72" s="1">
        <v>63</v>
      </c>
      <c r="B72" s="8" t="s">
        <v>131</v>
      </c>
      <c r="C72" s="23">
        <v>0.1</v>
      </c>
      <c r="D72" s="2" t="s">
        <v>61</v>
      </c>
      <c r="E72" s="19"/>
    </row>
    <row r="73" spans="1:6" ht="14">
      <c r="A73" s="1">
        <v>64</v>
      </c>
      <c r="B73" s="8" t="s">
        <v>132</v>
      </c>
      <c r="C73" s="17">
        <f>C71*C72</f>
        <v>1027.3500000000001</v>
      </c>
      <c r="D73" s="2"/>
      <c r="E73" s="19" t="s">
        <v>62</v>
      </c>
    </row>
    <row r="74" spans="1:6" ht="14">
      <c r="A74" s="1">
        <v>65</v>
      </c>
      <c r="B74" s="4" t="s">
        <v>137</v>
      </c>
      <c r="C74" s="17">
        <f>C71+C73</f>
        <v>11300.85</v>
      </c>
      <c r="D74" s="2"/>
      <c r="E74" s="19" t="s">
        <v>63</v>
      </c>
    </row>
    <row r="75" spans="1:6" ht="14">
      <c r="A75" s="1">
        <v>66</v>
      </c>
      <c r="B75" s="8" t="s">
        <v>161</v>
      </c>
      <c r="C75" s="21">
        <v>0.1</v>
      </c>
      <c r="D75" s="2" t="s">
        <v>61</v>
      </c>
      <c r="E75" s="2"/>
    </row>
    <row r="76" spans="1:6" ht="14">
      <c r="A76" s="1">
        <v>67</v>
      </c>
      <c r="B76" s="8" t="s">
        <v>162</v>
      </c>
      <c r="C76" s="29">
        <f>C65*C75</f>
        <v>6849</v>
      </c>
      <c r="D76" s="2"/>
      <c r="E76" s="19" t="s">
        <v>68</v>
      </c>
    </row>
    <row r="77" spans="1:6" ht="14">
      <c r="A77" s="1">
        <v>68</v>
      </c>
      <c r="B77" s="8" t="s">
        <v>138</v>
      </c>
      <c r="C77" s="15">
        <f>C65-C76</f>
        <v>61641</v>
      </c>
      <c r="D77" s="2"/>
      <c r="E77" s="19" t="s">
        <v>69</v>
      </c>
    </row>
    <row r="78" spans="1:6" ht="15">
      <c r="A78" s="1">
        <v>69</v>
      </c>
      <c r="B78" s="6" t="s">
        <v>13</v>
      </c>
      <c r="C78" s="7"/>
      <c r="D78" s="7"/>
      <c r="E78" s="7"/>
    </row>
    <row r="79" spans="1:6" ht="14">
      <c r="A79" s="1">
        <v>70</v>
      </c>
      <c r="B79" s="8" t="s">
        <v>138</v>
      </c>
      <c r="C79" s="15">
        <f>C77</f>
        <v>61641</v>
      </c>
      <c r="D79" s="2" t="s">
        <v>90</v>
      </c>
      <c r="E79" s="19" t="s">
        <v>70</v>
      </c>
    </row>
    <row r="80" spans="1:6" ht="14">
      <c r="A80" s="1">
        <v>71</v>
      </c>
      <c r="B80" s="8" t="s">
        <v>12</v>
      </c>
      <c r="C80" s="28">
        <v>0.1</v>
      </c>
      <c r="D80" s="2" t="s">
        <v>16</v>
      </c>
      <c r="E80" s="2"/>
    </row>
    <row r="81" spans="1:5" ht="14">
      <c r="A81" s="1">
        <v>72</v>
      </c>
      <c r="B81" s="4" t="s">
        <v>139</v>
      </c>
      <c r="C81" s="17">
        <f>C79*C80</f>
        <v>6164.1</v>
      </c>
      <c r="D81" s="2"/>
      <c r="E81" s="19" t="s">
        <v>71</v>
      </c>
    </row>
    <row r="82" spans="1:5" ht="15">
      <c r="A82" s="1">
        <v>73</v>
      </c>
      <c r="B82" s="6" t="s">
        <v>66</v>
      </c>
      <c r="C82" s="7"/>
      <c r="D82" s="7"/>
      <c r="E82" s="7"/>
    </row>
    <row r="83" spans="1:5" ht="14">
      <c r="A83" s="1">
        <v>74</v>
      </c>
      <c r="B83" s="8" t="s">
        <v>140</v>
      </c>
      <c r="C83" s="15">
        <f>C76</f>
        <v>6849</v>
      </c>
      <c r="D83" s="2"/>
      <c r="E83" s="19" t="s">
        <v>67</v>
      </c>
    </row>
    <row r="84" spans="1:5" ht="14">
      <c r="A84" s="1">
        <v>75</v>
      </c>
      <c r="B84" s="8" t="s">
        <v>141</v>
      </c>
      <c r="C84" s="16">
        <v>10</v>
      </c>
      <c r="D84" s="2"/>
      <c r="E84" s="2"/>
    </row>
    <row r="85" spans="1:5" ht="14">
      <c r="A85" s="1">
        <v>76</v>
      </c>
      <c r="B85" s="8" t="s">
        <v>142</v>
      </c>
      <c r="C85" s="15">
        <f>C83/C84</f>
        <v>684.9</v>
      </c>
      <c r="D85" s="2"/>
      <c r="E85" s="19" t="s">
        <v>72</v>
      </c>
    </row>
    <row r="86" spans="1:5" ht="14">
      <c r="A86" s="1">
        <v>77</v>
      </c>
      <c r="B86" s="8" t="s">
        <v>10</v>
      </c>
      <c r="C86" s="16">
        <v>8</v>
      </c>
      <c r="D86" s="2"/>
      <c r="E86" s="2"/>
    </row>
    <row r="87" spans="1:5" ht="14">
      <c r="A87" s="1">
        <v>78</v>
      </c>
      <c r="B87" s="8" t="s">
        <v>11</v>
      </c>
      <c r="C87" s="15">
        <f>C85/C86</f>
        <v>85.612499999999997</v>
      </c>
      <c r="D87" s="2"/>
      <c r="E87" s="19" t="s">
        <v>73</v>
      </c>
    </row>
    <row r="88" spans="1:5" ht="14">
      <c r="A88" s="1">
        <v>79</v>
      </c>
      <c r="B88" s="8" t="s">
        <v>143</v>
      </c>
      <c r="C88" s="16">
        <v>10</v>
      </c>
      <c r="D88" s="2"/>
      <c r="E88" s="2"/>
    </row>
    <row r="89" spans="1:5" ht="14">
      <c r="A89" s="1">
        <v>80</v>
      </c>
      <c r="B89" s="8" t="s">
        <v>144</v>
      </c>
      <c r="C89" s="15">
        <f>C87/C88</f>
        <v>8.5612499999999994</v>
      </c>
      <c r="D89" s="2"/>
      <c r="E89" s="19" t="s">
        <v>91</v>
      </c>
    </row>
    <row r="90" spans="1:5" ht="14">
      <c r="A90" s="1">
        <v>81</v>
      </c>
      <c r="B90" s="8" t="s">
        <v>163</v>
      </c>
      <c r="C90" s="14">
        <v>100</v>
      </c>
      <c r="D90" s="2"/>
      <c r="E90" s="19"/>
    </row>
    <row r="91" spans="1:5" ht="14">
      <c r="A91" s="1">
        <v>82</v>
      </c>
      <c r="B91" s="30" t="s">
        <v>145</v>
      </c>
      <c r="C91" s="17">
        <f>C85*C90</f>
        <v>68490</v>
      </c>
      <c r="D91" s="2"/>
      <c r="E91" s="19" t="s">
        <v>74</v>
      </c>
    </row>
    <row r="92" spans="1:5" ht="15">
      <c r="A92" s="1">
        <v>83</v>
      </c>
      <c r="B92" s="6" t="s">
        <v>19</v>
      </c>
      <c r="C92" s="7"/>
      <c r="D92" s="7"/>
      <c r="E92" s="7"/>
    </row>
    <row r="93" spans="1:5" ht="14">
      <c r="A93" s="1">
        <v>84</v>
      </c>
      <c r="B93" s="8" t="s">
        <v>146</v>
      </c>
      <c r="C93" s="29">
        <f>C79</f>
        <v>61641</v>
      </c>
      <c r="D93" s="2" t="s">
        <v>75</v>
      </c>
      <c r="E93" s="19" t="s">
        <v>92</v>
      </c>
    </row>
    <row r="94" spans="1:5" ht="14">
      <c r="A94" s="1">
        <v>85</v>
      </c>
      <c r="B94" s="8" t="s">
        <v>147</v>
      </c>
      <c r="C94" s="16">
        <v>100</v>
      </c>
      <c r="D94" s="2"/>
      <c r="E94" s="2"/>
    </row>
    <row r="95" spans="1:5" ht="14">
      <c r="A95" s="1">
        <v>86</v>
      </c>
      <c r="B95" s="8" t="s">
        <v>6</v>
      </c>
      <c r="C95" s="29">
        <f>C93/C94</f>
        <v>616.41</v>
      </c>
      <c r="D95" s="2"/>
      <c r="E95" s="19" t="s">
        <v>76</v>
      </c>
    </row>
    <row r="96" spans="1:5" ht="14">
      <c r="A96" s="1">
        <v>87</v>
      </c>
      <c r="B96" s="8" t="s">
        <v>7</v>
      </c>
      <c r="C96" s="14">
        <v>100</v>
      </c>
      <c r="D96" s="2"/>
      <c r="E96" s="2"/>
    </row>
    <row r="97" spans="1:5" ht="14">
      <c r="A97" s="1">
        <v>88</v>
      </c>
      <c r="B97" s="30" t="s">
        <v>20</v>
      </c>
      <c r="C97" s="17">
        <f>C95*C96</f>
        <v>61641</v>
      </c>
      <c r="D97" s="2"/>
      <c r="E97" s="19" t="s">
        <v>77</v>
      </c>
    </row>
    <row r="98" spans="1:5" ht="15">
      <c r="A98" s="1">
        <v>89</v>
      </c>
      <c r="B98" s="6" t="s">
        <v>18</v>
      </c>
      <c r="C98" s="7"/>
      <c r="D98" s="7"/>
      <c r="E98" s="7"/>
    </row>
    <row r="99" spans="1:5" ht="14">
      <c r="A99" s="1">
        <v>90</v>
      </c>
      <c r="B99" s="8" t="s">
        <v>148</v>
      </c>
      <c r="C99" s="14"/>
      <c r="D99" s="2" t="s">
        <v>94</v>
      </c>
      <c r="E99" s="2"/>
    </row>
    <row r="100" spans="1:5" ht="14">
      <c r="A100" s="1">
        <v>91</v>
      </c>
      <c r="B100" s="8" t="s">
        <v>149</v>
      </c>
      <c r="C100" s="14"/>
      <c r="D100" s="2" t="s">
        <v>95</v>
      </c>
      <c r="E100" s="2"/>
    </row>
    <row r="101" spans="1:5" ht="14">
      <c r="A101" s="1">
        <v>92</v>
      </c>
      <c r="B101" s="8" t="s">
        <v>150</v>
      </c>
      <c r="C101" s="14"/>
      <c r="D101" s="2" t="s">
        <v>96</v>
      </c>
      <c r="E101" s="2"/>
    </row>
    <row r="102" spans="1:5" ht="14">
      <c r="A102" s="1">
        <v>93</v>
      </c>
      <c r="B102" s="8" t="s">
        <v>151</v>
      </c>
      <c r="C102" s="14"/>
      <c r="D102" s="2"/>
      <c r="E102" s="2"/>
    </row>
    <row r="103" spans="1:5" ht="14">
      <c r="A103" s="1">
        <v>94</v>
      </c>
      <c r="B103" s="8" t="s">
        <v>152</v>
      </c>
      <c r="C103" s="14"/>
      <c r="D103" s="2" t="s">
        <v>97</v>
      </c>
      <c r="E103" s="2"/>
    </row>
    <row r="104" spans="1:5" ht="14">
      <c r="A104" s="1">
        <v>95</v>
      </c>
      <c r="B104" s="8" t="s">
        <v>153</v>
      </c>
      <c r="C104" s="14"/>
      <c r="D104" s="2"/>
      <c r="E104" s="2"/>
    </row>
    <row r="105" spans="1:5" ht="14">
      <c r="A105" s="1">
        <v>96</v>
      </c>
      <c r="B105" s="8" t="s">
        <v>154</v>
      </c>
      <c r="C105" s="14"/>
      <c r="D105" s="2" t="s">
        <v>14</v>
      </c>
      <c r="E105" s="2"/>
    </row>
    <row r="106" spans="1:5" ht="14">
      <c r="A106" s="1">
        <v>97</v>
      </c>
      <c r="B106" s="30" t="s">
        <v>155</v>
      </c>
      <c r="C106" s="17">
        <f>SUM(C99:C105)</f>
        <v>0</v>
      </c>
      <c r="D106" s="2"/>
      <c r="E106" s="19" t="s">
        <v>93</v>
      </c>
    </row>
    <row r="107" spans="1:5">
      <c r="A107" s="1">
        <v>98</v>
      </c>
      <c r="B107" s="8"/>
      <c r="C107" s="8"/>
      <c r="D107" s="2"/>
      <c r="E107" s="2"/>
    </row>
    <row r="108" spans="1:5" s="31" customFormat="1" ht="15">
      <c r="A108" s="1">
        <v>99</v>
      </c>
      <c r="B108" s="5" t="s">
        <v>17</v>
      </c>
      <c r="C108" s="33">
        <f>SUM(C24+C28+C40+C50+C61+C74+C81+C91+C97+C106)</f>
        <v>314531.78333333333</v>
      </c>
      <c r="E108" s="19" t="s">
        <v>78</v>
      </c>
    </row>
    <row r="109" spans="1:5" ht="14">
      <c r="A109" s="1">
        <v>100</v>
      </c>
      <c r="B109" s="8" t="s">
        <v>156</v>
      </c>
      <c r="C109" s="15">
        <f>C54+C93</f>
        <v>137741</v>
      </c>
      <c r="D109" s="2"/>
      <c r="E109" s="19" t="s">
        <v>98</v>
      </c>
    </row>
    <row r="110" spans="1:5" ht="14">
      <c r="A110" s="1">
        <v>101</v>
      </c>
      <c r="B110" s="4" t="s">
        <v>12</v>
      </c>
      <c r="C110" s="32">
        <f>C108/C109</f>
        <v>2.2835015233905178</v>
      </c>
      <c r="D110" s="2"/>
      <c r="E110" s="19" t="s">
        <v>79</v>
      </c>
    </row>
    <row r="111" spans="1:5">
      <c r="B111" s="8"/>
      <c r="C111" s="9"/>
      <c r="D111" s="2"/>
      <c r="E111" s="2"/>
    </row>
  </sheetData>
  <mergeCells count="3">
    <mergeCell ref="A1:D1"/>
    <mergeCell ref="B2:E2"/>
    <mergeCell ref="B3:E3"/>
  </mergeCells>
  <phoneticPr fontId="2" type="noConversion"/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DLAPiper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Browning Marean</dc:creator>
  <cp:lastModifiedBy>George Socha</cp:lastModifiedBy>
  <cp:lastPrinted>2015-07-27T18:45:57Z</cp:lastPrinted>
  <dcterms:created xsi:type="dcterms:W3CDTF">2011-06-06T14:57:59Z</dcterms:created>
  <dcterms:modified xsi:type="dcterms:W3CDTF">2015-07-29T21:29:54Z</dcterms:modified>
</cp:coreProperties>
</file>